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71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Dietmar/OneDrive/CA Akademie/International Program/English/Stage I/2 Tuesday/"/>
    </mc:Choice>
  </mc:AlternateContent>
  <bookViews>
    <workbookView xWindow="0" yWindow="460" windowWidth="34420" windowHeight="20500"/>
  </bookViews>
  <sheets>
    <sheet name="CA" sheetId="3" r:id="rId1"/>
    <sheet name="Treiberbaum DE" sheetId="2" r:id="rId2"/>
    <sheet name="Driver Tree EN" sheetId="4" r:id="rId3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4" i="4" l="1"/>
  <c r="V4" i="2"/>
  <c r="J33" i="4"/>
  <c r="I31" i="4"/>
  <c r="R10" i="4"/>
  <c r="J30" i="4"/>
  <c r="Q5" i="4"/>
  <c r="I28" i="4"/>
  <c r="N27" i="4"/>
  <c r="R5" i="4"/>
  <c r="J27" i="4"/>
  <c r="F27" i="4"/>
  <c r="I25" i="4"/>
  <c r="R24" i="4"/>
  <c r="N24" i="4"/>
  <c r="J24" i="4"/>
  <c r="F24" i="4"/>
  <c r="N7" i="4"/>
  <c r="N10" i="4"/>
  <c r="M13" i="4"/>
  <c r="N13" i="4"/>
  <c r="J10" i="4"/>
  <c r="J13" i="4"/>
  <c r="M7" i="4"/>
  <c r="I10" i="4"/>
  <c r="I16" i="4"/>
  <c r="J16" i="4"/>
  <c r="F15" i="4"/>
  <c r="F21" i="4"/>
  <c r="J21" i="4"/>
  <c r="N21" i="4"/>
  <c r="R21" i="4"/>
  <c r="V21" i="4"/>
  <c r="E15" i="4"/>
  <c r="E21" i="4"/>
  <c r="I21" i="4"/>
  <c r="M21" i="4"/>
  <c r="Q21" i="4"/>
  <c r="U21" i="4"/>
  <c r="V22" i="4"/>
  <c r="R22" i="4"/>
  <c r="N22" i="4"/>
  <c r="J22" i="4"/>
  <c r="F16" i="4"/>
  <c r="J11" i="4"/>
  <c r="N8" i="4"/>
  <c r="R6" i="4"/>
  <c r="Q5" i="2"/>
  <c r="M7" i="2"/>
  <c r="M13" i="2"/>
  <c r="I10" i="2"/>
  <c r="I16" i="2"/>
  <c r="R10" i="2"/>
  <c r="J24" i="2"/>
  <c r="J30" i="2"/>
  <c r="J33" i="2"/>
  <c r="E15" i="2"/>
  <c r="E21" i="2"/>
  <c r="I21" i="2"/>
  <c r="M21" i="2"/>
  <c r="Q21" i="2"/>
  <c r="U21" i="2"/>
  <c r="I25" i="2"/>
  <c r="I28" i="2"/>
  <c r="I31" i="2"/>
  <c r="R24" i="2"/>
  <c r="R5" i="2"/>
  <c r="N27" i="2"/>
  <c r="N24" i="2"/>
  <c r="N13" i="2"/>
  <c r="N10" i="2"/>
  <c r="J13" i="2"/>
  <c r="F24" i="2"/>
  <c r="F27" i="2"/>
  <c r="J27" i="2"/>
  <c r="N7" i="2"/>
  <c r="R6" i="2"/>
  <c r="N8" i="2"/>
  <c r="J10" i="2"/>
  <c r="J16" i="2"/>
  <c r="F15" i="2"/>
  <c r="J11" i="2"/>
  <c r="F21" i="2"/>
  <c r="J21" i="2"/>
  <c r="F16" i="2"/>
  <c r="J22" i="2"/>
  <c r="N21" i="2"/>
  <c r="N22" i="2"/>
  <c r="R21" i="2"/>
  <c r="R22" i="2"/>
  <c r="V21" i="2"/>
  <c r="V22" i="2"/>
</calcChain>
</file>

<file path=xl/sharedStrings.xml><?xml version="1.0" encoding="utf-8"?>
<sst xmlns="http://schemas.openxmlformats.org/spreadsheetml/2006/main" count="104" uniqueCount="62">
  <si>
    <t xml:space="preserve"> </t>
  </si>
  <si>
    <t xml:space="preserve"> EBIT</t>
  </si>
  <si>
    <t xml:space="preserve"> Rebates in %</t>
  </si>
  <si>
    <t>Gross Profit</t>
  </si>
  <si>
    <t>S,G &amp; A</t>
  </si>
  <si>
    <t>Net Sales</t>
  </si>
  <si>
    <t>Tax</t>
  </si>
  <si>
    <t>Profit</t>
  </si>
  <si>
    <t>Depr. &amp; Amort.</t>
  </si>
  <si>
    <t>Provisions</t>
  </si>
  <si>
    <t xml:space="preserve"> Gross CF (CF I)</t>
  </si>
  <si>
    <t>+/- stock</t>
  </si>
  <si>
    <t>+/- Receivables</t>
  </si>
  <si>
    <t>+/- Payables</t>
  </si>
  <si>
    <t>+/- Down payments</t>
  </si>
  <si>
    <t>CF after WC</t>
  </si>
  <si>
    <t>Free CF</t>
  </si>
  <si>
    <t>+/- financing</t>
  </si>
  <si>
    <t>- investments</t>
  </si>
  <si>
    <t>+Disinvestments</t>
  </si>
  <si>
    <t>Profit and Cashflow Tree</t>
  </si>
  <si>
    <t>copyright</t>
  </si>
  <si>
    <t>CA Controller Akademie AG</t>
  </si>
  <si>
    <t>Cost of Sales</t>
  </si>
  <si>
    <t>Other Income</t>
  </si>
  <si>
    <t>Net Fin Res</t>
  </si>
  <si>
    <t>DSO</t>
  </si>
  <si>
    <t>DPO</t>
  </si>
  <si>
    <t>DIV</t>
  </si>
  <si>
    <t>%</t>
  </si>
  <si>
    <t>d</t>
  </si>
  <si>
    <t>Gross Sales</t>
  </si>
  <si>
    <t>30% tax rate assumed and interest burden not changed</t>
  </si>
  <si>
    <t>Profit - Cashflow Driver Tree</t>
  </si>
  <si>
    <t>Gewinn und Cashflow Treiberbaum</t>
  </si>
  <si>
    <t>Gewinn - Cashfolw Treiberbaum</t>
  </si>
  <si>
    <t>Bruttoumsatz</t>
  </si>
  <si>
    <t xml:space="preserve"> Rabatte in %</t>
  </si>
  <si>
    <t>Nettoumsatz</t>
  </si>
  <si>
    <t>Herstellungskosten</t>
  </si>
  <si>
    <t>Bruttomarge</t>
  </si>
  <si>
    <t>Sonstige Erträge</t>
  </si>
  <si>
    <t>Vertrieb, Verwaltung</t>
  </si>
  <si>
    <t>Zinsen</t>
  </si>
  <si>
    <t>Steuern</t>
  </si>
  <si>
    <t>Steuersatz von 30% angenommen. Zinszahlungen bleiben unverändert.</t>
  </si>
  <si>
    <t>Gewinn</t>
  </si>
  <si>
    <t>Abschreibung</t>
  </si>
  <si>
    <t>PensionsRst.</t>
  </si>
  <si>
    <t>Brutto CF (CF I)</t>
  </si>
  <si>
    <t>+/- Bestände</t>
  </si>
  <si>
    <t>+/- Forderungen</t>
  </si>
  <si>
    <t>+/- Verbindlichkeiten</t>
  </si>
  <si>
    <t>+/- Anzahlungen</t>
  </si>
  <si>
    <t>CF nach Working Capital</t>
  </si>
  <si>
    <t>- Investments</t>
  </si>
  <si>
    <t>+Desinvestments</t>
  </si>
  <si>
    <t>+/- Finazierungstät.</t>
  </si>
  <si>
    <t>CF der Periode</t>
  </si>
  <si>
    <t>Cash Flow period</t>
  </si>
  <si>
    <t>www.controllerakademie.de</t>
  </si>
  <si>
    <t>www.controllerakademie.de/english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</si>
</sst>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&quot;  &quot;"/>
    <numFmt numFmtId="165" formatCode="0.0%&quot;  &quot;"/>
    <numFmt numFmtId="166" formatCode="&quot;+&quot;0%;&quot;-&quot;0%"/>
    <numFmt numFmtId="167" formatCode="0%&quot;  &quot;"/>
    <numFmt numFmtId="168" formatCode="&quot;+&quot;0.0%&quot;  &quot;;&quot;-&quot;0.0%&quot;  &quot;"/>
    <numFmt numFmtId="169" formatCode="&quot;+&quot;0;&quot;-&quot;0"/>
  </numFmts>
  <fonts count="9" x14ac:knownFonts="1">
    <font>
      <sz val="12"/>
      <color indexed="8"/>
      <name val="Verdana"/>
    </font>
    <font>
      <sz val="10"/>
      <color indexed="8"/>
      <name val="Helvetica"/>
    </font>
    <font>
      <b/>
      <sz val="10"/>
      <color indexed="8"/>
      <name val="Arial"/>
    </font>
    <font>
      <b/>
      <sz val="12"/>
      <color indexed="8"/>
      <name val="Arial"/>
    </font>
    <font>
      <b/>
      <sz val="10"/>
      <color indexed="8"/>
      <name val="Helvetica"/>
    </font>
    <font>
      <u/>
      <sz val="12"/>
      <color theme="10"/>
      <name val="Verdana"/>
    </font>
    <font>
      <u/>
      <sz val="12"/>
      <color theme="11"/>
      <name val="Verdana"/>
    </font>
    <font>
      <sz val="8"/>
      <name val="Verdana"/>
    </font>
    <font>
      <b/>
      <sz val="12"/>
      <color indexed="8"/>
      <name val="Helvetica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3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/>
      <diagonal/>
    </border>
    <border>
      <left style="thin">
        <color indexed="8"/>
      </left>
      <right style="thin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/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</borders>
  <cellStyleXfs count="50">
    <xf numFmtId="0" fontId="0" fillId="0" borderId="0" applyNumberFormat="0" applyFill="0" applyBorder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</cellStyleXfs>
  <cellXfs count="93">
    <xf numFmtId="0" fontId="0" fillId="0" borderId="0" xfId="0" applyFont="1" applyAlignment="1">
      <alignment vertical="top"/>
    </xf>
    <xf numFmtId="0" fontId="1" fillId="0" borderId="1" xfId="0" applyFont="1" applyBorder="1" applyAlignment="1"/>
    <xf numFmtId="0" fontId="1" fillId="0" borderId="2" xfId="0" applyFont="1" applyBorder="1" applyAlignment="1"/>
    <xf numFmtId="0" fontId="1" fillId="0" borderId="3" xfId="0" applyFont="1" applyBorder="1" applyAlignment="1"/>
    <xf numFmtId="0" fontId="2" fillId="0" borderId="4" xfId="0" applyNumberFormat="1" applyFont="1" applyBorder="1" applyAlignment="1">
      <alignment horizontal="left"/>
    </xf>
    <xf numFmtId="1" fontId="2" fillId="0" borderId="5" xfId="0" applyNumberFormat="1" applyFont="1" applyBorder="1" applyAlignment="1">
      <alignment horizontal="center"/>
    </xf>
    <xf numFmtId="0" fontId="1" fillId="0" borderId="6" xfId="0" applyFont="1" applyBorder="1" applyAlignment="1"/>
    <xf numFmtId="0" fontId="1" fillId="0" borderId="7" xfId="0" applyFont="1" applyBorder="1" applyAlignment="1"/>
    <xf numFmtId="1" fontId="2" fillId="0" borderId="8" xfId="0" applyNumberFormat="1" applyFont="1" applyBorder="1" applyAlignment="1"/>
    <xf numFmtId="164" fontId="3" fillId="0" borderId="9" xfId="0" applyNumberFormat="1" applyFont="1" applyBorder="1" applyAlignment="1"/>
    <xf numFmtId="164" fontId="3" fillId="0" borderId="3" xfId="0" applyNumberFormat="1" applyFont="1" applyBorder="1" applyAlignment="1"/>
    <xf numFmtId="1" fontId="2" fillId="0" borderId="10" xfId="0" applyNumberFormat="1" applyFont="1" applyBorder="1" applyAlignment="1"/>
    <xf numFmtId="0" fontId="1" fillId="0" borderId="11" xfId="0" applyFont="1" applyBorder="1" applyAlignment="1"/>
    <xf numFmtId="1" fontId="2" fillId="0" borderId="12" xfId="0" applyNumberFormat="1" applyFont="1" applyBorder="1" applyAlignment="1"/>
    <xf numFmtId="0" fontId="1" fillId="0" borderId="10" xfId="0" applyFont="1" applyBorder="1" applyAlignment="1"/>
    <xf numFmtId="0" fontId="1" fillId="0" borderId="13" xfId="0" applyFont="1" applyBorder="1" applyAlignment="1"/>
    <xf numFmtId="0" fontId="1" fillId="0" borderId="5" xfId="0" applyFont="1" applyBorder="1" applyAlignment="1"/>
    <xf numFmtId="165" fontId="3" fillId="0" borderId="9" xfId="0" applyNumberFormat="1" applyFont="1" applyBorder="1" applyAlignment="1"/>
    <xf numFmtId="165" fontId="3" fillId="2" borderId="3" xfId="0" applyNumberFormat="1" applyFont="1" applyFill="1" applyBorder="1" applyAlignment="1"/>
    <xf numFmtId="1" fontId="2" fillId="0" borderId="2" xfId="0" applyNumberFormat="1" applyFont="1" applyBorder="1" applyAlignment="1">
      <alignment horizontal="center"/>
    </xf>
    <xf numFmtId="0" fontId="2" fillId="0" borderId="13" xfId="0" applyNumberFormat="1" applyFont="1" applyBorder="1" applyAlignment="1"/>
    <xf numFmtId="167" fontId="2" fillId="0" borderId="6" xfId="0" applyNumberFormat="1" applyFont="1" applyBorder="1" applyAlignment="1"/>
    <xf numFmtId="1" fontId="2" fillId="0" borderId="1" xfId="0" applyNumberFormat="1" applyFont="1" applyBorder="1" applyAlignment="1"/>
    <xf numFmtId="1" fontId="2" fillId="0" borderId="6" xfId="0" applyNumberFormat="1" applyFont="1" applyBorder="1" applyAlignment="1"/>
    <xf numFmtId="0" fontId="1" fillId="0" borderId="0" xfId="0" applyNumberFormat="1" applyFont="1" applyAlignment="1"/>
    <xf numFmtId="164" fontId="3" fillId="0" borderId="10" xfId="0" applyNumberFormat="1" applyFont="1" applyBorder="1" applyAlignment="1"/>
    <xf numFmtId="164" fontId="3" fillId="0" borderId="6" xfId="0" applyNumberFormat="1" applyFont="1" applyBorder="1" applyAlignment="1"/>
    <xf numFmtId="0" fontId="0" fillId="0" borderId="1" xfId="0" applyFont="1" applyBorder="1" applyAlignment="1">
      <alignment vertical="top"/>
    </xf>
    <xf numFmtId="164" fontId="3" fillId="0" borderId="1" xfId="0" applyNumberFormat="1" applyFont="1" applyBorder="1" applyAlignment="1"/>
    <xf numFmtId="164" fontId="3" fillId="0" borderId="15" xfId="0" applyNumberFormat="1" applyFont="1" applyBorder="1" applyAlignment="1"/>
    <xf numFmtId="164" fontId="3" fillId="0" borderId="17" xfId="0" applyNumberFormat="1" applyFont="1" applyBorder="1" applyAlignment="1"/>
    <xf numFmtId="0" fontId="1" fillId="0" borderId="1" xfId="0" applyNumberFormat="1" applyFont="1" applyBorder="1" applyAlignment="1"/>
    <xf numFmtId="0" fontId="1" fillId="0" borderId="18" xfId="0" applyNumberFormat="1" applyFont="1" applyBorder="1" applyAlignment="1"/>
    <xf numFmtId="0" fontId="4" fillId="0" borderId="19" xfId="0" applyNumberFormat="1" applyFont="1" applyBorder="1" applyAlignment="1"/>
    <xf numFmtId="0" fontId="1" fillId="0" borderId="20" xfId="0" applyNumberFormat="1" applyFont="1" applyBorder="1" applyAlignment="1"/>
    <xf numFmtId="0" fontId="1" fillId="0" borderId="22" xfId="0" applyFont="1" applyBorder="1" applyAlignment="1"/>
    <xf numFmtId="0" fontId="1" fillId="0" borderId="14" xfId="0" applyFont="1" applyBorder="1" applyAlignment="1"/>
    <xf numFmtId="0" fontId="1" fillId="0" borderId="23" xfId="0" applyFont="1" applyBorder="1" applyAlignment="1"/>
    <xf numFmtId="0" fontId="1" fillId="0" borderId="24" xfId="0" applyFont="1" applyBorder="1" applyAlignment="1"/>
    <xf numFmtId="0" fontId="1" fillId="0" borderId="16" xfId="0" applyFont="1" applyBorder="1" applyAlignment="1"/>
    <xf numFmtId="0" fontId="1" fillId="0" borderId="25" xfId="0" applyFont="1" applyBorder="1" applyAlignment="1"/>
    <xf numFmtId="0" fontId="1" fillId="0" borderId="20" xfId="0" applyFont="1" applyBorder="1" applyAlignment="1"/>
    <xf numFmtId="0" fontId="1" fillId="0" borderId="26" xfId="0" applyFont="1" applyBorder="1" applyAlignment="1"/>
    <xf numFmtId="0" fontId="1" fillId="0" borderId="27" xfId="0" applyFont="1" applyBorder="1" applyAlignment="1"/>
    <xf numFmtId="0" fontId="1" fillId="0" borderId="28" xfId="0" applyFont="1" applyBorder="1" applyAlignment="1"/>
    <xf numFmtId="167" fontId="2" fillId="0" borderId="1" xfId="0" applyNumberFormat="1" applyFont="1" applyBorder="1" applyAlignment="1"/>
    <xf numFmtId="168" fontId="3" fillId="0" borderId="1" xfId="0" applyNumberFormat="1" applyFont="1" applyBorder="1" applyAlignment="1"/>
    <xf numFmtId="0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/>
    <xf numFmtId="165" fontId="2" fillId="0" borderId="21" xfId="0" applyNumberFormat="1" applyFont="1" applyBorder="1" applyAlignment="1"/>
    <xf numFmtId="0" fontId="2" fillId="0" borderId="1" xfId="0" applyNumberFormat="1" applyFont="1" applyBorder="1" applyAlignment="1">
      <alignment horizontal="left"/>
    </xf>
    <xf numFmtId="164" fontId="3" fillId="0" borderId="2" xfId="0" applyNumberFormat="1" applyFont="1" applyBorder="1" applyAlignment="1"/>
    <xf numFmtId="1" fontId="2" fillId="0" borderId="18" xfId="0" applyNumberFormat="1" applyFont="1" applyBorder="1" applyAlignment="1"/>
    <xf numFmtId="164" fontId="3" fillId="0" borderId="29" xfId="0" applyNumberFormat="1" applyFont="1" applyBorder="1" applyAlignment="1"/>
    <xf numFmtId="0" fontId="2" fillId="0" borderId="30" xfId="0" applyNumberFormat="1" applyFont="1" applyBorder="1" applyAlignment="1">
      <alignment horizontal="left"/>
    </xf>
    <xf numFmtId="1" fontId="2" fillId="0" borderId="21" xfId="0" applyNumberFormat="1" applyFont="1" applyBorder="1" applyAlignment="1"/>
    <xf numFmtId="165" fontId="2" fillId="0" borderId="4" xfId="0" applyNumberFormat="1" applyFont="1" applyBorder="1" applyAlignment="1"/>
    <xf numFmtId="0" fontId="1" fillId="0" borderId="21" xfId="0" applyFont="1" applyBorder="1" applyAlignment="1"/>
    <xf numFmtId="1" fontId="2" fillId="0" borderId="31" xfId="0" applyNumberFormat="1" applyFont="1" applyBorder="1" applyAlignment="1"/>
    <xf numFmtId="1" fontId="2" fillId="0" borderId="25" xfId="0" applyNumberFormat="1" applyFont="1" applyBorder="1" applyAlignment="1"/>
    <xf numFmtId="0" fontId="2" fillId="0" borderId="4" xfId="0" quotePrefix="1" applyNumberFormat="1" applyFont="1" applyBorder="1" applyAlignment="1">
      <alignment horizontal="left"/>
    </xf>
    <xf numFmtId="1" fontId="2" fillId="0" borderId="13" xfId="0" applyNumberFormat="1" applyFont="1" applyBorder="1" applyAlignment="1">
      <alignment horizontal="center"/>
    </xf>
    <xf numFmtId="0" fontId="1" fillId="0" borderId="32" xfId="0" applyFont="1" applyBorder="1" applyAlignment="1"/>
    <xf numFmtId="165" fontId="2" fillId="0" borderId="32" xfId="0" applyNumberFormat="1" applyFont="1" applyBorder="1" applyAlignment="1"/>
    <xf numFmtId="0" fontId="1" fillId="0" borderId="17" xfId="0" applyFont="1" applyBorder="1" applyAlignment="1"/>
    <xf numFmtId="165" fontId="2" fillId="0" borderId="1" xfId="0" applyNumberFormat="1" applyFont="1" applyBorder="1" applyAlignment="1"/>
    <xf numFmtId="0" fontId="1" fillId="0" borderId="33" xfId="0" applyFont="1" applyBorder="1" applyAlignment="1"/>
    <xf numFmtId="0" fontId="4" fillId="0" borderId="1" xfId="0" applyFont="1" applyBorder="1" applyAlignment="1"/>
    <xf numFmtId="0" fontId="1" fillId="0" borderId="12" xfId="0" applyFont="1" applyBorder="1" applyAlignment="1"/>
    <xf numFmtId="0" fontId="1" fillId="0" borderId="13" xfId="0" applyNumberFormat="1" applyFont="1" applyBorder="1" applyAlignment="1"/>
    <xf numFmtId="0" fontId="1" fillId="0" borderId="34" xfId="0" applyFont="1" applyBorder="1" applyAlignment="1"/>
    <xf numFmtId="0" fontId="1" fillId="0" borderId="8" xfId="0" applyFont="1" applyBorder="1" applyAlignment="1"/>
    <xf numFmtId="0" fontId="1" fillId="0" borderId="35" xfId="0" applyFont="1" applyBorder="1" applyAlignment="1"/>
    <xf numFmtId="166" fontId="3" fillId="0" borderId="1" xfId="0" applyNumberFormat="1" applyFont="1" applyFill="1" applyBorder="1" applyAlignment="1"/>
    <xf numFmtId="1" fontId="2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1" fontId="1" fillId="0" borderId="13" xfId="0" applyNumberFormat="1" applyFont="1" applyBorder="1" applyAlignment="1">
      <alignment horizontal="right"/>
    </xf>
    <xf numFmtId="0" fontId="8" fillId="0" borderId="1" xfId="0" applyFont="1" applyBorder="1" applyAlignment="1"/>
    <xf numFmtId="169" fontId="3" fillId="2" borderId="13" xfId="0" applyNumberFormat="1" applyFont="1" applyFill="1" applyBorder="1" applyAlignment="1"/>
    <xf numFmtId="164" fontId="1" fillId="0" borderId="13" xfId="0" applyNumberFormat="1" applyFont="1" applyBorder="1" applyAlignment="1">
      <alignment horizontal="right"/>
    </xf>
    <xf numFmtId="169" fontId="2" fillId="2" borderId="13" xfId="0" applyNumberFormat="1" applyFont="1" applyFill="1" applyBorder="1" applyAlignment="1"/>
    <xf numFmtId="0" fontId="4" fillId="0" borderId="0" xfId="0" applyNumberFormat="1" applyFont="1" applyAlignment="1"/>
    <xf numFmtId="0" fontId="1" fillId="0" borderId="6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1" fontId="2" fillId="0" borderId="1" xfId="0" applyNumberFormat="1" applyFont="1" applyBorder="1" applyAlignment="1">
      <alignment horizontal="left"/>
    </xf>
    <xf numFmtId="0" fontId="1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/>
    </xf>
    <xf numFmtId="0" fontId="8" fillId="0" borderId="1" xfId="0" applyFont="1" applyBorder="1" applyAlignment="1">
      <alignment horizontal="left"/>
    </xf>
    <xf numFmtId="0" fontId="4" fillId="0" borderId="24" xfId="0" applyFont="1" applyBorder="1" applyAlignment="1">
      <alignment horizontal="left"/>
    </xf>
    <xf numFmtId="1" fontId="2" fillId="0" borderId="24" xfId="0" applyNumberFormat="1" applyFont="1" applyBorder="1" applyAlignment="1">
      <alignment horizontal="left"/>
    </xf>
    <xf numFmtId="0" fontId="5" fillId="0" borderId="0" xfId="49" applyAlignment="1">
      <alignment vertical="top"/>
    </xf>
  </cellXfs>
  <cellStyles count="50">
    <cellStyle name="Besuchter Link" xfId="2" builtinId="9" hidden="1"/>
    <cellStyle name="Besuchter Link" xfId="4" builtinId="9" hidden="1"/>
    <cellStyle name="Besuchter Link" xfId="6" builtinId="9" hidden="1"/>
    <cellStyle name="Besuchter Link" xfId="8" builtinId="9" hidden="1"/>
    <cellStyle name="Besuchter Link" xfId="10" builtinId="9" hidden="1"/>
    <cellStyle name="Besuchter Link" xfId="12" builtinId="9" hidden="1"/>
    <cellStyle name="Besuchter Link" xfId="14" builtinId="9" hidden="1"/>
    <cellStyle name="Besuchter Link" xfId="16" builtinId="9" hidden="1"/>
    <cellStyle name="Besuchter Link" xfId="18" builtinId="9" hidden="1"/>
    <cellStyle name="Besuchter Link" xfId="20" builtinId="9" hidden="1"/>
    <cellStyle name="Besuchter Link" xfId="22" builtinId="9" hidden="1"/>
    <cellStyle name="Besuchter Link" xfId="24" builtinId="9" hidden="1"/>
    <cellStyle name="Besuchter Link" xfId="26" builtinId="9" hidden="1"/>
    <cellStyle name="Besuchter Link" xfId="28" builtinId="9" hidden="1"/>
    <cellStyle name="Besuchter Link" xfId="30" builtinId="9" hidden="1"/>
    <cellStyle name="Besuchter Link" xfId="32" builtinId="9" hidden="1"/>
    <cellStyle name="Besuchter Link" xfId="34" builtinId="9" hidden="1"/>
    <cellStyle name="Besuchter Link" xfId="36" builtinId="9" hidden="1"/>
    <cellStyle name="Besuchter Link" xfId="38" builtinId="9" hidden="1"/>
    <cellStyle name="Besuchter Link" xfId="40" builtinId="9" hidden="1"/>
    <cellStyle name="Besuchter Link" xfId="42" builtinId="9" hidden="1"/>
    <cellStyle name="Besuchter Link" xfId="44" builtinId="9" hidden="1"/>
    <cellStyle name="Besuchter Link" xfId="46" builtinId="9" hidden="1"/>
    <cellStyle name="Besuchter Link" xfId="4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/>
    <cellStyle name="Stand." xfId="0" builtinId="0"/>
  </cellStyles>
  <dxfs count="0"/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00"/>
      <rgbColor rgb="FFAAAAAA"/>
      <rgbColor rgb="FFC0C0C0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0</xdr:colOff>
      <xdr:row>8</xdr:row>
      <xdr:rowOff>63500</xdr:rowOff>
    </xdr:to>
    <xdr:pic>
      <xdr:nvPicPr>
        <xdr:cNvPr id="2" name="Bild 1" descr="CA_logo_RGB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500" y="609600"/>
          <a:ext cx="1079500" cy="1079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trollerakademie.de/" TargetMode="External"/><Relationship Id="rId2" Type="http://schemas.openxmlformats.org/officeDocument/2006/relationships/hyperlink" Target="http://www.controllerakademie.de/english" TargetMode="External"/><Relationship Id="rId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D11"/>
  <sheetViews>
    <sheetView showGridLines="0" tabSelected="1" workbookViewId="0"/>
  </sheetViews>
  <sheetFormatPr baseColWidth="10" defaultRowHeight="16" x14ac:dyDescent="0.2"/>
  <cols>
    <col min="3" max="3" width="1.375" customWidth="1"/>
  </cols>
  <sheetData>
    <row r="4" spans="2:4" x14ac:dyDescent="0.2">
      <c r="D4" t="s">
        <v>21</v>
      </c>
    </row>
    <row r="5" spans="2:4" x14ac:dyDescent="0.2">
      <c r="D5" t="s">
        <v>22</v>
      </c>
    </row>
    <row r="7" spans="2:4" x14ac:dyDescent="0.2">
      <c r="D7" t="s">
        <v>35</v>
      </c>
    </row>
    <row r="8" spans="2:4" x14ac:dyDescent="0.2">
      <c r="D8" t="s">
        <v>33</v>
      </c>
    </row>
    <row r="10" spans="2:4" x14ac:dyDescent="0.2">
      <c r="B10" s="92" t="s">
        <v>60</v>
      </c>
    </row>
    <row r="11" spans="2:4" x14ac:dyDescent="0.2">
      <c r="B11" s="92" t="s">
        <v>61</v>
      </c>
    </row>
  </sheetData>
  <hyperlinks>
    <hyperlink ref="B10" r:id="rId1"/>
    <hyperlink ref="B11" r:id="rId2"/>
  </hyperlinks>
  <pageMargins left="0.75" right="0.75" top="1" bottom="1" header="0.5" footer="0.5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Y34"/>
  <sheetViews>
    <sheetView showGridLines="0" zoomScale="150" zoomScaleNormal="150" zoomScalePageLayoutView="150" workbookViewId="0"/>
  </sheetViews>
  <sheetFormatPr baseColWidth="10" defaultColWidth="7.25" defaultRowHeight="12" customHeight="1" x14ac:dyDescent="0.15"/>
  <cols>
    <col min="1" max="1" width="7.25" style="24" customWidth="1"/>
    <col min="2" max="2" width="8.75" style="24" customWidth="1"/>
    <col min="3" max="4" width="2" style="24" customWidth="1"/>
    <col min="5" max="6" width="6.25" style="24" customWidth="1"/>
    <col min="7" max="8" width="2" style="24" customWidth="1"/>
    <col min="9" max="10" width="6.25" style="24" customWidth="1"/>
    <col min="11" max="12" width="2" style="24" customWidth="1"/>
    <col min="13" max="13" width="7.75" style="24" customWidth="1"/>
    <col min="14" max="14" width="7.5" style="24" customWidth="1"/>
    <col min="15" max="16" width="2" style="24" customWidth="1"/>
    <col min="17" max="18" width="6.25" style="24" customWidth="1"/>
    <col min="19" max="20" width="2" style="24" customWidth="1"/>
    <col min="21" max="22" width="6.25" style="24" customWidth="1"/>
    <col min="23" max="24" width="2" style="24" customWidth="1"/>
    <col min="25" max="25" width="7.25" style="24" customWidth="1"/>
    <col min="26" max="256" width="7.25" customWidth="1"/>
  </cols>
  <sheetData>
    <row r="1" spans="1:25" ht="14" customHeight="1" x14ac:dyDescent="0.15"/>
    <row r="2" spans="1:25" ht="14" customHeight="1" x14ac:dyDescent="0.15"/>
    <row r="3" spans="1:25" ht="14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  <c r="R3" s="2"/>
      <c r="S3" s="1"/>
      <c r="T3" s="3"/>
      <c r="U3" s="4" t="s">
        <v>36</v>
      </c>
      <c r="V3" s="5"/>
      <c r="W3" s="1"/>
      <c r="X3" s="1"/>
    </row>
    <row r="4" spans="1:25" ht="14" customHeight="1" x14ac:dyDescent="0.2">
      <c r="A4" s="1"/>
      <c r="B4" s="68" t="s">
        <v>34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6"/>
      <c r="Q4" s="4" t="s">
        <v>38</v>
      </c>
      <c r="R4" s="5"/>
      <c r="S4" s="69"/>
      <c r="T4" s="8"/>
      <c r="U4" s="9">
        <v>50349</v>
      </c>
      <c r="V4" s="10">
        <f>U4*(1+V5/100)</f>
        <v>50349</v>
      </c>
      <c r="W4" s="1"/>
      <c r="X4" s="1"/>
    </row>
    <row r="5" spans="1:25" ht="14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42"/>
      <c r="Q5" s="29">
        <f>(1-U7)*U4</f>
        <v>46321.08</v>
      </c>
      <c r="R5" s="30">
        <f>(1-V7)*V4</f>
        <v>46321.08</v>
      </c>
      <c r="S5" s="6"/>
      <c r="T5" s="11"/>
      <c r="U5" s="12"/>
      <c r="V5" s="79">
        <v>0</v>
      </c>
      <c r="W5" s="78" t="s">
        <v>29</v>
      </c>
      <c r="X5" s="1"/>
    </row>
    <row r="6" spans="1:25" ht="14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4" t="s">
        <v>40</v>
      </c>
      <c r="N6" s="5"/>
      <c r="O6" s="1"/>
      <c r="P6" s="38"/>
      <c r="Q6" s="27"/>
      <c r="R6" s="80">
        <f>(R5-Q5)/ABS(Q5)*100</f>
        <v>0</v>
      </c>
      <c r="S6" s="83" t="s">
        <v>29</v>
      </c>
      <c r="T6" s="13"/>
      <c r="U6" s="4" t="s">
        <v>37</v>
      </c>
      <c r="V6" s="5"/>
      <c r="W6" s="1"/>
      <c r="X6" s="1"/>
    </row>
    <row r="7" spans="1:25" ht="14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72"/>
      <c r="M7" s="9">
        <f>Q5-Q10</f>
        <v>9371.0800000000017</v>
      </c>
      <c r="N7" s="10">
        <f>R5-R10</f>
        <v>9371.0800000000017</v>
      </c>
      <c r="O7" s="71"/>
      <c r="P7" s="38"/>
      <c r="Q7" s="1"/>
      <c r="R7" s="1"/>
      <c r="S7" s="1"/>
      <c r="T7" s="16"/>
      <c r="U7" s="17">
        <v>0.08</v>
      </c>
      <c r="V7" s="18">
        <v>0.08</v>
      </c>
      <c r="W7" s="78"/>
      <c r="X7" s="1"/>
    </row>
    <row r="8" spans="1:25" ht="14" customHeight="1" x14ac:dyDescent="0.15">
      <c r="A8" s="1"/>
      <c r="B8" s="1"/>
      <c r="C8" s="1"/>
      <c r="D8" s="1"/>
      <c r="E8" s="1"/>
      <c r="F8" s="1"/>
      <c r="G8" s="1"/>
      <c r="H8" s="1"/>
      <c r="I8" s="2"/>
      <c r="J8" s="2"/>
      <c r="K8" s="6"/>
      <c r="L8" s="11"/>
      <c r="M8" s="70"/>
      <c r="N8" s="80">
        <f>(N7-M7)/ABS(M7)*100</f>
        <v>0</v>
      </c>
      <c r="O8" s="84" t="s">
        <v>29</v>
      </c>
      <c r="P8" s="38"/>
      <c r="Q8" s="19"/>
      <c r="R8" s="19"/>
      <c r="S8" s="1"/>
      <c r="T8" s="1"/>
      <c r="U8" s="15"/>
      <c r="V8" s="20" t="s">
        <v>0</v>
      </c>
      <c r="W8" s="1"/>
      <c r="X8" s="1"/>
    </row>
    <row r="9" spans="1:25" ht="14" customHeight="1" x14ac:dyDescent="0.15">
      <c r="A9" s="1"/>
      <c r="B9" s="1"/>
      <c r="C9" s="1"/>
      <c r="D9" s="1"/>
      <c r="E9" s="1"/>
      <c r="F9" s="1"/>
      <c r="G9" s="1"/>
      <c r="H9" s="6"/>
      <c r="I9" s="4" t="s">
        <v>1</v>
      </c>
      <c r="J9" s="5"/>
      <c r="K9" s="35"/>
      <c r="L9" s="13"/>
      <c r="M9" s="4" t="s">
        <v>41</v>
      </c>
      <c r="N9" s="5"/>
      <c r="O9" s="1"/>
      <c r="P9" s="43"/>
      <c r="Q9" s="4" t="s">
        <v>39</v>
      </c>
      <c r="R9" s="5"/>
      <c r="S9" s="14"/>
      <c r="T9" s="1"/>
      <c r="U9" s="1"/>
      <c r="V9" s="1"/>
      <c r="W9" s="1"/>
      <c r="X9" s="1"/>
    </row>
    <row r="10" spans="1:25" ht="14" customHeight="1" x14ac:dyDescent="0.2">
      <c r="A10" s="1"/>
      <c r="B10" s="1"/>
      <c r="C10" s="1"/>
      <c r="D10" s="1"/>
      <c r="E10" s="1"/>
      <c r="F10" s="1"/>
      <c r="G10" s="1"/>
      <c r="H10" s="37"/>
      <c r="I10" s="25">
        <f>M7+M10+M13</f>
        <v>703.08000000000175</v>
      </c>
      <c r="J10" s="26">
        <f>N7+N10+N13</f>
        <v>703.08000000000175</v>
      </c>
      <c r="K10" s="7"/>
      <c r="L10" s="11"/>
      <c r="M10" s="9">
        <v>1393</v>
      </c>
      <c r="N10" s="10">
        <f>M10*(1+N11)</f>
        <v>1393</v>
      </c>
      <c r="O10" s="1"/>
      <c r="P10" s="36"/>
      <c r="Q10" s="9">
        <v>36950</v>
      </c>
      <c r="R10" s="10">
        <f>Q10*(1+R11/100)</f>
        <v>36950</v>
      </c>
      <c r="S10" s="14"/>
      <c r="T10" s="1"/>
      <c r="U10" s="1"/>
      <c r="V10" s="1"/>
      <c r="W10" s="1"/>
      <c r="X10" s="1"/>
    </row>
    <row r="11" spans="1:25" ht="14" customHeight="1" x14ac:dyDescent="0.2">
      <c r="A11" s="1"/>
      <c r="B11" s="1"/>
      <c r="C11" s="1"/>
      <c r="D11" s="1"/>
      <c r="E11" s="1"/>
      <c r="F11" s="1"/>
      <c r="G11" s="1"/>
      <c r="H11" s="38"/>
      <c r="I11" s="32"/>
      <c r="J11" s="80">
        <f>(J10-I10)/ABS(I10)*100</f>
        <v>0</v>
      </c>
      <c r="K11" s="83" t="s">
        <v>29</v>
      </c>
      <c r="L11" s="11"/>
      <c r="M11" s="2"/>
      <c r="N11" s="2"/>
      <c r="O11" s="1"/>
      <c r="P11" s="1"/>
      <c r="Q11" s="15"/>
      <c r="R11" s="79">
        <v>0</v>
      </c>
      <c r="S11" s="78" t="s">
        <v>29</v>
      </c>
      <c r="T11" s="1"/>
      <c r="U11" s="1"/>
      <c r="V11" s="1"/>
      <c r="W11" s="1"/>
      <c r="X11" s="1"/>
    </row>
    <row r="12" spans="1:25" ht="14" customHeight="1" x14ac:dyDescent="0.15">
      <c r="A12" s="1"/>
      <c r="B12" s="1"/>
      <c r="C12" s="1"/>
      <c r="D12" s="1"/>
      <c r="E12" s="1"/>
      <c r="F12" s="1"/>
      <c r="G12" s="1"/>
      <c r="H12" s="73"/>
      <c r="I12" s="4" t="s">
        <v>43</v>
      </c>
      <c r="J12" s="5"/>
      <c r="K12" s="6"/>
      <c r="L12" s="13"/>
      <c r="M12" s="4" t="s">
        <v>42</v>
      </c>
      <c r="N12" s="5"/>
      <c r="O12" s="14"/>
      <c r="P12" s="1"/>
      <c r="Q12" s="1"/>
      <c r="R12" s="1"/>
      <c r="S12" s="1"/>
      <c r="T12" s="1"/>
      <c r="U12" s="1"/>
      <c r="V12" s="1"/>
      <c r="W12" s="1"/>
      <c r="X12" s="1"/>
    </row>
    <row r="13" spans="1:25" ht="14" customHeight="1" x14ac:dyDescent="0.2">
      <c r="A13" s="1"/>
      <c r="B13" s="1"/>
      <c r="C13" s="1"/>
      <c r="D13" s="1"/>
      <c r="E13" s="2"/>
      <c r="F13" s="2"/>
      <c r="G13" s="1"/>
      <c r="H13" s="38"/>
      <c r="I13" s="9">
        <v>-514</v>
      </c>
      <c r="J13" s="10">
        <f>I13</f>
        <v>-514</v>
      </c>
      <c r="K13" s="1"/>
      <c r="L13" s="16"/>
      <c r="M13" s="9">
        <f>-8886-1044-131</f>
        <v>-10061</v>
      </c>
      <c r="N13" s="10">
        <f>M13*(1+N14/100)</f>
        <v>-10061</v>
      </c>
      <c r="O13" s="14"/>
      <c r="P13" s="1"/>
      <c r="Q13" s="1"/>
      <c r="R13" s="1"/>
      <c r="S13" s="1"/>
      <c r="T13" s="1"/>
      <c r="U13" s="1"/>
      <c r="V13" s="1"/>
      <c r="W13" s="1"/>
      <c r="X13" s="1"/>
    </row>
    <row r="14" spans="1:25" ht="14" customHeight="1" x14ac:dyDescent="0.2">
      <c r="A14" s="1"/>
      <c r="B14" s="1"/>
      <c r="C14" s="1"/>
      <c r="D14" s="3"/>
      <c r="E14" s="4" t="s">
        <v>46</v>
      </c>
      <c r="F14" s="5"/>
      <c r="G14" s="40"/>
      <c r="H14" s="38"/>
      <c r="I14" s="1"/>
      <c r="J14" s="1"/>
      <c r="K14" s="1"/>
      <c r="L14" s="1"/>
      <c r="M14" s="15"/>
      <c r="N14" s="79">
        <v>0</v>
      </c>
      <c r="O14" s="78" t="s">
        <v>29</v>
      </c>
      <c r="P14" s="1"/>
      <c r="Q14" s="1"/>
      <c r="R14" s="1"/>
      <c r="S14" s="1"/>
      <c r="T14" s="1"/>
      <c r="U14" s="1"/>
      <c r="V14" s="1"/>
      <c r="W14" s="1"/>
      <c r="X14" s="1"/>
    </row>
    <row r="15" spans="1:25" ht="14" customHeight="1" x14ac:dyDescent="0.2">
      <c r="A15" s="1"/>
      <c r="B15" s="1"/>
      <c r="C15" s="6"/>
      <c r="D15" s="8"/>
      <c r="E15" s="28">
        <f>I10+I13+I16</f>
        <v>132.35600000000122</v>
      </c>
      <c r="F15" s="30">
        <f>J10+J13+J16</f>
        <v>132.35600000000122</v>
      </c>
      <c r="G15" s="1"/>
      <c r="H15" s="39"/>
      <c r="I15" s="33" t="s">
        <v>44</v>
      </c>
      <c r="J15" s="34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31"/>
    </row>
    <row r="16" spans="1:25" ht="14" customHeight="1" x14ac:dyDescent="0.2">
      <c r="A16" s="1"/>
      <c r="B16" s="1"/>
      <c r="C16" s="6"/>
      <c r="D16" s="11"/>
      <c r="E16" s="15"/>
      <c r="F16" s="80">
        <f>(F15-E15)/ABS(E15)*100</f>
        <v>0</v>
      </c>
      <c r="G16" s="85" t="s">
        <v>29</v>
      </c>
      <c r="H16" s="1"/>
      <c r="I16" s="9">
        <f>(I10+I13)*-0.3</f>
        <v>-56.724000000000522</v>
      </c>
      <c r="J16" s="30">
        <f>J10*(I16/I10)</f>
        <v>-56.724000000000522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31"/>
    </row>
    <row r="17" spans="1:25" ht="14" customHeight="1" x14ac:dyDescent="0.2">
      <c r="A17" s="1"/>
      <c r="B17" s="1"/>
      <c r="C17" s="6"/>
      <c r="D17" s="11"/>
      <c r="E17" s="1"/>
      <c r="F17" s="1"/>
      <c r="G17" s="1"/>
      <c r="H17" s="1"/>
      <c r="I17" s="24" t="s">
        <v>45</v>
      </c>
      <c r="J17" s="74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31"/>
    </row>
    <row r="18" spans="1:25" ht="14" customHeight="1" x14ac:dyDescent="0.15">
      <c r="A18" s="47"/>
      <c r="B18" s="48"/>
      <c r="C18" s="23"/>
      <c r="D18" s="11"/>
      <c r="E18" s="1"/>
      <c r="F18" s="1"/>
      <c r="G18" s="1"/>
      <c r="H18" s="1"/>
      <c r="J18" s="3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22"/>
      <c r="X18" s="22"/>
      <c r="Y18" s="31"/>
    </row>
    <row r="19" spans="1:25" ht="14" customHeight="1" x14ac:dyDescent="0.2">
      <c r="A19" s="49"/>
      <c r="B19" s="49"/>
      <c r="C19" s="50"/>
      <c r="D19" s="22"/>
      <c r="E19" s="1"/>
      <c r="F19" s="1"/>
      <c r="G19" s="1"/>
      <c r="H19" s="1"/>
      <c r="I19" s="31"/>
      <c r="J19" s="3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66"/>
      <c r="X19" s="66"/>
      <c r="Y19" s="31"/>
    </row>
    <row r="20" spans="1:25" ht="14" customHeight="1" x14ac:dyDescent="0.2">
      <c r="A20" s="45"/>
      <c r="B20" s="46"/>
      <c r="C20" s="21"/>
      <c r="D20" s="11"/>
      <c r="E20" s="4" t="s">
        <v>46</v>
      </c>
      <c r="F20" s="5"/>
      <c r="G20" s="1"/>
      <c r="H20" s="1"/>
      <c r="I20" s="4" t="s">
        <v>49</v>
      </c>
      <c r="J20" s="5"/>
      <c r="K20" s="1"/>
      <c r="L20" s="1"/>
      <c r="M20" s="4" t="s">
        <v>54</v>
      </c>
      <c r="N20" s="5"/>
      <c r="O20" s="1"/>
      <c r="P20" s="1"/>
      <c r="Q20" s="4" t="s">
        <v>16</v>
      </c>
      <c r="R20" s="5"/>
      <c r="S20" s="45"/>
      <c r="T20" s="45"/>
      <c r="U20" s="4" t="s">
        <v>58</v>
      </c>
      <c r="V20" s="5"/>
    </row>
    <row r="21" spans="1:25" ht="14" customHeight="1" x14ac:dyDescent="0.2">
      <c r="A21" s="1"/>
      <c r="B21" s="1"/>
      <c r="C21" s="1"/>
      <c r="D21" s="53"/>
      <c r="E21" s="54">
        <f>E15</f>
        <v>132.35600000000122</v>
      </c>
      <c r="F21" s="10">
        <f>F15</f>
        <v>132.35600000000122</v>
      </c>
      <c r="G21" s="41"/>
      <c r="H21" s="37"/>
      <c r="I21" s="9">
        <f>E21+E24+E27</f>
        <v>1152.3560000000011</v>
      </c>
      <c r="J21" s="10">
        <f>F21+F24+F27</f>
        <v>1152.3560000000011</v>
      </c>
      <c r="K21" s="41"/>
      <c r="L21" s="37"/>
      <c r="M21" s="9">
        <f>I21-I24-I27+I30+I33</f>
        <v>97.356000000001131</v>
      </c>
      <c r="N21" s="10">
        <f>J21-J24-J27+J30+J33</f>
        <v>97.356000000001131</v>
      </c>
      <c r="O21" s="41"/>
      <c r="P21" s="37"/>
      <c r="Q21" s="9">
        <f>M21-M24+M27</f>
        <v>332.35600000000113</v>
      </c>
      <c r="R21" s="10">
        <f>N21-N24+N27</f>
        <v>332.35600000000113</v>
      </c>
      <c r="S21" s="44"/>
      <c r="T21" s="37"/>
      <c r="U21" s="9">
        <f>Q21+Q24</f>
        <v>332.35600000000113</v>
      </c>
      <c r="V21" s="10">
        <f>R21+R24</f>
        <v>332.35600000000113</v>
      </c>
    </row>
    <row r="22" spans="1:25" ht="14" customHeight="1" x14ac:dyDescent="0.15">
      <c r="A22" s="1"/>
      <c r="B22" s="1"/>
      <c r="C22" s="1"/>
      <c r="D22" s="22"/>
      <c r="E22" s="1"/>
      <c r="F22" s="1"/>
      <c r="G22" s="58"/>
      <c r="H22" s="1"/>
      <c r="I22" s="2"/>
      <c r="J22" s="80">
        <f>(J21-I21)/ABS(I21)*100</f>
        <v>0</v>
      </c>
      <c r="K22" s="84" t="s">
        <v>29</v>
      </c>
      <c r="L22" s="1"/>
      <c r="M22" s="1"/>
      <c r="N22" s="80">
        <f>(N21-M21)/ABS(M21)*100</f>
        <v>0</v>
      </c>
      <c r="O22" s="84" t="s">
        <v>29</v>
      </c>
      <c r="P22" s="1"/>
      <c r="Q22" s="1"/>
      <c r="R22" s="80">
        <f>(R21-Q21)/ABS(Q21)*100</f>
        <v>0</v>
      </c>
      <c r="S22" s="84" t="s">
        <v>29</v>
      </c>
      <c r="T22" s="1"/>
      <c r="V22" s="80">
        <f>(V21-U21)/ABS(U21)*100</f>
        <v>0</v>
      </c>
      <c r="W22" s="87" t="s">
        <v>29</v>
      </c>
    </row>
    <row r="23" spans="1:25" ht="14" customHeight="1" x14ac:dyDescent="0.15">
      <c r="A23" s="1"/>
      <c r="B23" s="1"/>
      <c r="C23" s="1"/>
      <c r="D23" s="1"/>
      <c r="E23" s="55" t="s">
        <v>47</v>
      </c>
      <c r="F23" s="5"/>
      <c r="G23" s="60"/>
      <c r="H23" s="6"/>
      <c r="I23" s="61" t="s">
        <v>50</v>
      </c>
      <c r="J23" s="5"/>
      <c r="K23" s="40"/>
      <c r="L23" s="1"/>
      <c r="M23" s="61" t="s">
        <v>55</v>
      </c>
      <c r="N23" s="5"/>
      <c r="O23" s="65"/>
      <c r="P23" s="1"/>
      <c r="Q23" s="61" t="s">
        <v>57</v>
      </c>
      <c r="R23" s="5"/>
      <c r="S23" s="58"/>
      <c r="T23" s="1"/>
    </row>
    <row r="24" spans="1:25" ht="14" customHeight="1" x14ac:dyDescent="0.2">
      <c r="A24" s="1"/>
      <c r="B24" s="1"/>
      <c r="C24" s="1"/>
      <c r="D24" s="1"/>
      <c r="E24" s="54">
        <v>955</v>
      </c>
      <c r="F24" s="10">
        <f>E24</f>
        <v>955</v>
      </c>
      <c r="G24" s="56"/>
      <c r="H24" s="56"/>
      <c r="I24" s="52">
        <v>1125</v>
      </c>
      <c r="J24" s="10">
        <f>(I24+(R10-Q10)*(I24/Q10))+(R10/365*J25)</f>
        <v>1125</v>
      </c>
      <c r="K24" s="63"/>
      <c r="L24" s="1"/>
      <c r="M24" s="54">
        <v>740</v>
      </c>
      <c r="N24" s="10">
        <f>M24*(1+N25/100)</f>
        <v>740</v>
      </c>
      <c r="O24" s="41"/>
      <c r="P24" s="1"/>
      <c r="Q24" s="54">
        <v>0</v>
      </c>
      <c r="R24" s="10">
        <f>Q24*(1+R25/100)</f>
        <v>0</v>
      </c>
      <c r="S24" s="67"/>
      <c r="T24" s="1"/>
    </row>
    <row r="25" spans="1:25" ht="15" customHeight="1" x14ac:dyDescent="0.2">
      <c r="A25" s="1"/>
      <c r="B25" s="1"/>
      <c r="C25" s="1"/>
      <c r="D25" s="1"/>
      <c r="E25" s="2"/>
      <c r="F25" s="2"/>
      <c r="G25" s="56"/>
      <c r="H25" s="75" t="s">
        <v>28</v>
      </c>
      <c r="I25" s="77">
        <f>I24*365/Q10</f>
        <v>11.112990527740189</v>
      </c>
      <c r="J25" s="81">
        <v>0</v>
      </c>
      <c r="K25" s="82" t="s">
        <v>30</v>
      </c>
      <c r="L25" s="90"/>
      <c r="M25" s="15"/>
      <c r="N25" s="79">
        <v>0</v>
      </c>
      <c r="O25" s="89" t="s">
        <v>29</v>
      </c>
      <c r="P25" s="38"/>
      <c r="Q25" s="15"/>
      <c r="R25" s="79">
        <v>0</v>
      </c>
      <c r="S25" s="78" t="s">
        <v>29</v>
      </c>
      <c r="T25" s="1"/>
    </row>
    <row r="26" spans="1:25" ht="14" customHeight="1" x14ac:dyDescent="0.15">
      <c r="A26" s="1"/>
      <c r="B26" s="1"/>
      <c r="C26" s="1"/>
      <c r="D26" s="1"/>
      <c r="E26" s="55" t="s">
        <v>48</v>
      </c>
      <c r="F26" s="5"/>
      <c r="G26" s="59"/>
      <c r="H26" s="22"/>
      <c r="I26" s="61" t="s">
        <v>51</v>
      </c>
      <c r="J26" s="5"/>
      <c r="K26" s="40"/>
      <c r="L26" s="85"/>
      <c r="M26" s="61" t="s">
        <v>56</v>
      </c>
      <c r="N26" s="5"/>
      <c r="O26" s="40"/>
      <c r="P26" s="1"/>
      <c r="Q26" s="1"/>
      <c r="R26" s="1"/>
      <c r="S26" s="1"/>
      <c r="T26" s="1"/>
    </row>
    <row r="27" spans="1:25" ht="14" customHeight="1" x14ac:dyDescent="0.2">
      <c r="A27" s="1"/>
      <c r="B27" s="1"/>
      <c r="C27" s="1"/>
      <c r="D27" s="1"/>
      <c r="E27" s="9">
        <v>65</v>
      </c>
      <c r="F27" s="10">
        <f>E27</f>
        <v>65</v>
      </c>
      <c r="G27" s="57"/>
      <c r="H27" s="22"/>
      <c r="I27" s="54">
        <v>950</v>
      </c>
      <c r="J27" s="10">
        <f>(I27+(R5-Q5)*(I27/Q5))+(R5/365*J28)</f>
        <v>950</v>
      </c>
      <c r="K27" s="56"/>
      <c r="L27" s="85"/>
      <c r="M27" s="54">
        <v>975</v>
      </c>
      <c r="N27" s="10">
        <f>M27*(1+N28/100)</f>
        <v>975</v>
      </c>
      <c r="O27" s="1"/>
      <c r="P27" s="1"/>
      <c r="Q27" s="1"/>
      <c r="R27" s="1"/>
      <c r="S27" s="1"/>
      <c r="T27" s="1"/>
    </row>
    <row r="28" spans="1:25" ht="14" customHeight="1" x14ac:dyDescent="0.2">
      <c r="A28" s="1"/>
      <c r="B28" s="1"/>
      <c r="C28" s="1"/>
      <c r="D28" s="1"/>
      <c r="E28" s="15"/>
      <c r="F28" s="15"/>
      <c r="G28" s="45"/>
      <c r="H28" s="75" t="s">
        <v>26</v>
      </c>
      <c r="I28" s="77">
        <f>I27*365/Q5</f>
        <v>7.4857926455946187</v>
      </c>
      <c r="J28" s="81">
        <v>0</v>
      </c>
      <c r="K28" s="82" t="s">
        <v>30</v>
      </c>
      <c r="L28" s="90"/>
      <c r="M28" s="15"/>
      <c r="N28" s="79">
        <v>0</v>
      </c>
      <c r="O28" s="78" t="s">
        <v>29</v>
      </c>
      <c r="P28" s="1"/>
      <c r="R28" s="1"/>
      <c r="S28" s="1"/>
      <c r="T28" s="1"/>
    </row>
    <row r="29" spans="1:25" ht="14" customHeight="1" x14ac:dyDescent="0.15">
      <c r="A29" s="1"/>
      <c r="B29" s="1"/>
      <c r="C29" s="1"/>
      <c r="D29" s="1"/>
      <c r="E29" s="1"/>
      <c r="F29" s="1"/>
      <c r="G29" s="45"/>
      <c r="H29" s="22"/>
      <c r="I29" s="61" t="s">
        <v>52</v>
      </c>
      <c r="J29" s="62"/>
      <c r="K29" s="39"/>
      <c r="L29" s="86"/>
      <c r="O29" s="1"/>
      <c r="P29" s="1"/>
      <c r="Q29" s="1"/>
      <c r="R29" s="1"/>
      <c r="S29" s="1"/>
      <c r="T29" s="1"/>
    </row>
    <row r="30" spans="1:25" ht="14" customHeight="1" x14ac:dyDescent="0.2">
      <c r="A30" s="1"/>
      <c r="B30" s="1"/>
      <c r="C30" s="1"/>
      <c r="D30" s="1"/>
      <c r="E30" s="1"/>
      <c r="F30" s="1"/>
      <c r="G30" s="22"/>
      <c r="H30" s="6"/>
      <c r="I30" s="9">
        <v>870</v>
      </c>
      <c r="J30" s="10">
        <f>(I30+(R10-Q10)*(I30/Q10))+(R10/365*J31)</f>
        <v>870</v>
      </c>
      <c r="K30" s="64"/>
      <c r="L30" s="86"/>
      <c r="M30" s="28"/>
      <c r="N30" s="28"/>
      <c r="O30" s="1"/>
      <c r="P30" s="1"/>
      <c r="R30" s="1"/>
      <c r="S30" s="1"/>
      <c r="T30" s="1"/>
    </row>
    <row r="31" spans="1:25" ht="14" customHeight="1" x14ac:dyDescent="0.15">
      <c r="A31" s="1"/>
      <c r="B31" s="1"/>
      <c r="C31" s="1"/>
      <c r="D31" s="1"/>
      <c r="E31" s="1"/>
      <c r="F31" s="1"/>
      <c r="G31" s="22"/>
      <c r="H31" s="76" t="s">
        <v>27</v>
      </c>
      <c r="I31" s="77">
        <f>I30*365/Q10</f>
        <v>8.5940460081190793</v>
      </c>
      <c r="J31" s="81">
        <v>0</v>
      </c>
      <c r="K31" s="82" t="s">
        <v>30</v>
      </c>
      <c r="L31" s="91"/>
      <c r="M31" s="51"/>
      <c r="N31" s="48"/>
      <c r="O31" s="1"/>
      <c r="P31" s="1"/>
      <c r="Q31" s="1"/>
      <c r="R31" s="1"/>
      <c r="S31" s="1"/>
      <c r="T31" s="1"/>
    </row>
    <row r="32" spans="1:25" ht="14" customHeight="1" x14ac:dyDescent="0.2">
      <c r="A32" s="1"/>
      <c r="B32" s="1"/>
      <c r="C32" s="1"/>
      <c r="D32" s="1"/>
      <c r="E32" s="1"/>
      <c r="F32" s="1"/>
      <c r="G32" s="22"/>
      <c r="H32" s="1"/>
      <c r="I32" s="61" t="s">
        <v>53</v>
      </c>
      <c r="J32" s="5"/>
      <c r="K32" s="65"/>
      <c r="L32" s="85"/>
      <c r="M32" s="28"/>
      <c r="N32" s="28"/>
      <c r="O32" s="1"/>
      <c r="P32" s="1"/>
      <c r="R32" s="1"/>
      <c r="S32" s="1"/>
      <c r="T32" s="1"/>
    </row>
    <row r="33" spans="9:12" ht="14" customHeight="1" x14ac:dyDescent="0.2">
      <c r="I33" s="9">
        <v>150</v>
      </c>
      <c r="J33" s="10">
        <f>I33*(1+J34/100)</f>
        <v>150</v>
      </c>
      <c r="L33" s="87"/>
    </row>
    <row r="34" spans="9:12" ht="14" customHeight="1" x14ac:dyDescent="0.15">
      <c r="J34" s="81">
        <v>0</v>
      </c>
      <c r="K34" s="82" t="s">
        <v>29</v>
      </c>
      <c r="L34" s="88"/>
    </row>
  </sheetData>
  <phoneticPr fontId="7" type="noConversion"/>
  <pageMargins left="0" right="0" top="0" bottom="0" header="0" footer="0"/>
  <pageSetup scale="83" orientation="landscape"/>
  <headerFooter>
    <oddFooter>&amp;"Helvetica,Regular"&amp;11&amp;P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Y34"/>
  <sheetViews>
    <sheetView showGridLines="0" topLeftCell="B1" zoomScale="150" zoomScaleNormal="150" zoomScalePageLayoutView="150" workbookViewId="0">
      <selection activeCell="B1" sqref="B1"/>
    </sheetView>
  </sheetViews>
  <sheetFormatPr baseColWidth="10" defaultColWidth="7.25" defaultRowHeight="12" customHeight="1" x14ac:dyDescent="0.15"/>
  <cols>
    <col min="1" max="1" width="7.25" style="24" customWidth="1"/>
    <col min="2" max="2" width="8.75" style="24" customWidth="1"/>
    <col min="3" max="4" width="2" style="24" customWidth="1"/>
    <col min="5" max="6" width="6.25" style="24" customWidth="1"/>
    <col min="7" max="8" width="2" style="24" customWidth="1"/>
    <col min="9" max="10" width="6.25" style="24" customWidth="1"/>
    <col min="11" max="12" width="2" style="24" customWidth="1"/>
    <col min="13" max="13" width="7.75" style="24" customWidth="1"/>
    <col min="14" max="14" width="7.5" style="24" customWidth="1"/>
    <col min="15" max="16" width="2" style="24" customWidth="1"/>
    <col min="17" max="18" width="6.25" style="24" customWidth="1"/>
    <col min="19" max="20" width="2" style="24" customWidth="1"/>
    <col min="21" max="22" width="6.25" style="24" customWidth="1"/>
    <col min="23" max="24" width="2" style="24" customWidth="1"/>
    <col min="25" max="25" width="7.25" style="24" customWidth="1"/>
    <col min="26" max="256" width="7.25" customWidth="1"/>
  </cols>
  <sheetData>
    <row r="1" spans="1:25" ht="14" customHeight="1" x14ac:dyDescent="0.15"/>
    <row r="2" spans="1:25" ht="14" customHeight="1" x14ac:dyDescent="0.15"/>
    <row r="3" spans="1:25" ht="14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  <c r="R3" s="2"/>
      <c r="S3" s="1"/>
      <c r="T3" s="3"/>
      <c r="U3" s="4" t="s">
        <v>31</v>
      </c>
      <c r="V3" s="5"/>
      <c r="W3" s="1"/>
      <c r="X3" s="1"/>
    </row>
    <row r="4" spans="1:25" ht="14" customHeight="1" x14ac:dyDescent="0.2">
      <c r="A4" s="1"/>
      <c r="B4" s="68" t="s">
        <v>20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6"/>
      <c r="Q4" s="4" t="s">
        <v>5</v>
      </c>
      <c r="R4" s="5"/>
      <c r="S4" s="69"/>
      <c r="T4" s="8"/>
      <c r="U4" s="9">
        <v>50349</v>
      </c>
      <c r="V4" s="10">
        <f>U4*(1+V5/100)</f>
        <v>50349</v>
      </c>
      <c r="W4" s="1"/>
      <c r="X4" s="1"/>
    </row>
    <row r="5" spans="1:25" ht="14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42"/>
      <c r="Q5" s="29">
        <f>(1-U7)*U4</f>
        <v>46321.08</v>
      </c>
      <c r="R5" s="30">
        <f>(1-V7)*V4</f>
        <v>46321.08</v>
      </c>
      <c r="S5" s="6"/>
      <c r="T5" s="11"/>
      <c r="U5" s="12"/>
      <c r="V5" s="79">
        <v>0</v>
      </c>
      <c r="W5" s="78" t="s">
        <v>29</v>
      </c>
      <c r="X5" s="1"/>
    </row>
    <row r="6" spans="1:25" ht="14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4" t="s">
        <v>3</v>
      </c>
      <c r="N6" s="5"/>
      <c r="O6" s="1"/>
      <c r="P6" s="38"/>
      <c r="Q6" s="27"/>
      <c r="R6" s="80">
        <f>(R5-Q5)/ABS(Q5)*100</f>
        <v>0</v>
      </c>
      <c r="S6" s="83" t="s">
        <v>29</v>
      </c>
      <c r="T6" s="13"/>
      <c r="U6" s="4" t="s">
        <v>2</v>
      </c>
      <c r="V6" s="5"/>
      <c r="W6" s="1"/>
      <c r="X6" s="1"/>
    </row>
    <row r="7" spans="1:25" ht="14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72"/>
      <c r="M7" s="9">
        <f>Q5-Q10</f>
        <v>9371.0800000000017</v>
      </c>
      <c r="N7" s="10">
        <f>R5-R10</f>
        <v>9371.0800000000017</v>
      </c>
      <c r="O7" s="71"/>
      <c r="P7" s="38"/>
      <c r="Q7" s="1"/>
      <c r="R7" s="1"/>
      <c r="S7" s="1"/>
      <c r="T7" s="16"/>
      <c r="U7" s="17">
        <v>0.08</v>
      </c>
      <c r="V7" s="18">
        <v>0.08</v>
      </c>
      <c r="W7" s="78"/>
      <c r="X7" s="1"/>
    </row>
    <row r="8" spans="1:25" ht="14" customHeight="1" x14ac:dyDescent="0.15">
      <c r="A8" s="1"/>
      <c r="B8" s="1"/>
      <c r="C8" s="1"/>
      <c r="D8" s="1"/>
      <c r="E8" s="1"/>
      <c r="F8" s="1"/>
      <c r="G8" s="1"/>
      <c r="H8" s="1"/>
      <c r="I8" s="2"/>
      <c r="J8" s="2"/>
      <c r="K8" s="6"/>
      <c r="L8" s="11"/>
      <c r="M8" s="70"/>
      <c r="N8" s="80">
        <f>(N7-M7)/ABS(M7)*100</f>
        <v>0</v>
      </c>
      <c r="O8" s="84" t="s">
        <v>29</v>
      </c>
      <c r="P8" s="38"/>
      <c r="Q8" s="19"/>
      <c r="R8" s="19"/>
      <c r="S8" s="1"/>
      <c r="T8" s="1"/>
      <c r="U8" s="15"/>
      <c r="V8" s="20" t="s">
        <v>0</v>
      </c>
      <c r="W8" s="1"/>
      <c r="X8" s="1"/>
    </row>
    <row r="9" spans="1:25" ht="14" customHeight="1" x14ac:dyDescent="0.15">
      <c r="A9" s="1"/>
      <c r="B9" s="1"/>
      <c r="C9" s="1"/>
      <c r="D9" s="1"/>
      <c r="E9" s="1"/>
      <c r="F9" s="1"/>
      <c r="G9" s="1"/>
      <c r="H9" s="6"/>
      <c r="I9" s="4" t="s">
        <v>1</v>
      </c>
      <c r="J9" s="5"/>
      <c r="K9" s="35"/>
      <c r="L9" s="13"/>
      <c r="M9" s="4" t="s">
        <v>24</v>
      </c>
      <c r="N9" s="5"/>
      <c r="O9" s="1"/>
      <c r="P9" s="43"/>
      <c r="Q9" s="4" t="s">
        <v>23</v>
      </c>
      <c r="R9" s="5"/>
      <c r="S9" s="14"/>
      <c r="T9" s="1"/>
      <c r="U9" s="1"/>
      <c r="V9" s="1"/>
      <c r="W9" s="1"/>
      <c r="X9" s="1"/>
    </row>
    <row r="10" spans="1:25" ht="14" customHeight="1" x14ac:dyDescent="0.2">
      <c r="A10" s="1"/>
      <c r="B10" s="1"/>
      <c r="C10" s="1"/>
      <c r="D10" s="1"/>
      <c r="E10" s="1"/>
      <c r="F10" s="1"/>
      <c r="G10" s="1"/>
      <c r="H10" s="37"/>
      <c r="I10" s="25">
        <f>M7+M10+M13</f>
        <v>703.08000000000175</v>
      </c>
      <c r="J10" s="26">
        <f>N7+N10+N13</f>
        <v>703.08000000000175</v>
      </c>
      <c r="K10" s="7"/>
      <c r="L10" s="11"/>
      <c r="M10" s="9">
        <v>1393</v>
      </c>
      <c r="N10" s="10">
        <f>M10*(1+N11)</f>
        <v>1393</v>
      </c>
      <c r="O10" s="1"/>
      <c r="P10" s="36"/>
      <c r="Q10" s="9">
        <v>36950</v>
      </c>
      <c r="R10" s="10">
        <f>Q10*(1+R11/100)</f>
        <v>36950</v>
      </c>
      <c r="S10" s="14"/>
      <c r="T10" s="1"/>
      <c r="U10" s="1"/>
      <c r="V10" s="1"/>
      <c r="W10" s="1"/>
      <c r="X10" s="1"/>
    </row>
    <row r="11" spans="1:25" ht="14" customHeight="1" x14ac:dyDescent="0.2">
      <c r="A11" s="1"/>
      <c r="B11" s="1"/>
      <c r="C11" s="1"/>
      <c r="D11" s="1"/>
      <c r="E11" s="1"/>
      <c r="F11" s="1"/>
      <c r="G11" s="1"/>
      <c r="H11" s="38"/>
      <c r="I11" s="32"/>
      <c r="J11" s="80">
        <f>(J10-I10)/ABS(I10)*100</f>
        <v>0</v>
      </c>
      <c r="K11" s="83" t="s">
        <v>29</v>
      </c>
      <c r="L11" s="11"/>
      <c r="M11" s="2"/>
      <c r="N11" s="2"/>
      <c r="O11" s="1"/>
      <c r="P11" s="1"/>
      <c r="Q11" s="15"/>
      <c r="R11" s="79">
        <v>0</v>
      </c>
      <c r="S11" s="78" t="s">
        <v>29</v>
      </c>
      <c r="T11" s="1"/>
      <c r="U11" s="1"/>
      <c r="V11" s="1"/>
      <c r="W11" s="1"/>
      <c r="X11" s="1"/>
    </row>
    <row r="12" spans="1:25" ht="14" customHeight="1" x14ac:dyDescent="0.15">
      <c r="A12" s="1"/>
      <c r="B12" s="1"/>
      <c r="C12" s="1"/>
      <c r="D12" s="1"/>
      <c r="E12" s="1"/>
      <c r="F12" s="1"/>
      <c r="G12" s="1"/>
      <c r="H12" s="73"/>
      <c r="I12" s="4" t="s">
        <v>25</v>
      </c>
      <c r="J12" s="5"/>
      <c r="K12" s="6"/>
      <c r="L12" s="13"/>
      <c r="M12" s="4" t="s">
        <v>4</v>
      </c>
      <c r="N12" s="5"/>
      <c r="O12" s="14"/>
      <c r="P12" s="1"/>
      <c r="Q12" s="1"/>
      <c r="R12" s="1"/>
      <c r="S12" s="1"/>
      <c r="T12" s="1"/>
      <c r="U12" s="1"/>
      <c r="V12" s="1"/>
      <c r="W12" s="1"/>
      <c r="X12" s="1"/>
    </row>
    <row r="13" spans="1:25" ht="14" customHeight="1" x14ac:dyDescent="0.2">
      <c r="A13" s="1"/>
      <c r="B13" s="1"/>
      <c r="C13" s="1"/>
      <c r="D13" s="1"/>
      <c r="E13" s="2"/>
      <c r="F13" s="2"/>
      <c r="G13" s="1"/>
      <c r="H13" s="38"/>
      <c r="I13" s="9">
        <v>-514</v>
      </c>
      <c r="J13" s="10">
        <f>I13</f>
        <v>-514</v>
      </c>
      <c r="K13" s="1"/>
      <c r="L13" s="16"/>
      <c r="M13" s="9">
        <f>-8886-1044-131</f>
        <v>-10061</v>
      </c>
      <c r="N13" s="10">
        <f>M13*(1+N14/100)</f>
        <v>-10061</v>
      </c>
      <c r="O13" s="14"/>
      <c r="P13" s="1"/>
      <c r="Q13" s="1"/>
      <c r="R13" s="1"/>
      <c r="S13" s="1"/>
      <c r="T13" s="1"/>
      <c r="U13" s="1"/>
      <c r="V13" s="1"/>
      <c r="W13" s="1"/>
      <c r="X13" s="1"/>
    </row>
    <row r="14" spans="1:25" ht="14" customHeight="1" x14ac:dyDescent="0.2">
      <c r="A14" s="1"/>
      <c r="B14" s="1"/>
      <c r="C14" s="1"/>
      <c r="D14" s="3"/>
      <c r="E14" s="4" t="s">
        <v>7</v>
      </c>
      <c r="F14" s="5"/>
      <c r="G14" s="40"/>
      <c r="H14" s="38"/>
      <c r="I14" s="1"/>
      <c r="J14" s="1"/>
      <c r="K14" s="1"/>
      <c r="L14" s="1"/>
      <c r="M14" s="15"/>
      <c r="N14" s="79">
        <v>0</v>
      </c>
      <c r="O14" s="78" t="s">
        <v>29</v>
      </c>
      <c r="P14" s="1"/>
      <c r="Q14" s="1"/>
      <c r="R14" s="1"/>
      <c r="S14" s="1"/>
      <c r="T14" s="1"/>
      <c r="U14" s="1"/>
      <c r="V14" s="1"/>
      <c r="W14" s="1"/>
      <c r="X14" s="1"/>
    </row>
    <row r="15" spans="1:25" ht="14" customHeight="1" x14ac:dyDescent="0.2">
      <c r="A15" s="1"/>
      <c r="B15" s="1"/>
      <c r="C15" s="6"/>
      <c r="D15" s="8"/>
      <c r="E15" s="28">
        <f>I10+I13+I16</f>
        <v>132.35600000000122</v>
      </c>
      <c r="F15" s="30">
        <f>J10+J13+J16</f>
        <v>132.35600000000122</v>
      </c>
      <c r="G15" s="1"/>
      <c r="H15" s="39"/>
      <c r="I15" s="33" t="s">
        <v>6</v>
      </c>
      <c r="J15" s="34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31"/>
    </row>
    <row r="16" spans="1:25" ht="14" customHeight="1" x14ac:dyDescent="0.2">
      <c r="A16" s="1"/>
      <c r="B16" s="1"/>
      <c r="C16" s="6"/>
      <c r="D16" s="11"/>
      <c r="E16" s="15"/>
      <c r="F16" s="80">
        <f>(F15-E15)/ABS(E15)*100</f>
        <v>0</v>
      </c>
      <c r="G16" s="85" t="s">
        <v>29</v>
      </c>
      <c r="H16" s="1"/>
      <c r="I16" s="9">
        <f>(I10+I13)*-0.3</f>
        <v>-56.724000000000522</v>
      </c>
      <c r="J16" s="30">
        <f>J10*(I16/I10)</f>
        <v>-56.724000000000522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31"/>
    </row>
    <row r="17" spans="1:25" ht="14" customHeight="1" x14ac:dyDescent="0.2">
      <c r="A17" s="1"/>
      <c r="B17" s="1"/>
      <c r="C17" s="6"/>
      <c r="D17" s="11"/>
      <c r="E17" s="1"/>
      <c r="F17" s="1"/>
      <c r="G17" s="1"/>
      <c r="H17" s="1"/>
      <c r="I17" s="24" t="s">
        <v>32</v>
      </c>
      <c r="J17" s="74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31"/>
    </row>
    <row r="18" spans="1:25" ht="14" customHeight="1" x14ac:dyDescent="0.15">
      <c r="A18" s="47"/>
      <c r="B18" s="48"/>
      <c r="C18" s="23"/>
      <c r="D18" s="11"/>
      <c r="E18" s="1"/>
      <c r="F18" s="1"/>
      <c r="G18" s="1"/>
      <c r="H18" s="1"/>
      <c r="J18" s="3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22"/>
      <c r="X18" s="22"/>
      <c r="Y18" s="31"/>
    </row>
    <row r="19" spans="1:25" ht="14" customHeight="1" x14ac:dyDescent="0.2">
      <c r="A19" s="49"/>
      <c r="B19" s="49"/>
      <c r="C19" s="50"/>
      <c r="D19" s="22"/>
      <c r="E19" s="1"/>
      <c r="F19" s="1"/>
      <c r="G19" s="1"/>
      <c r="H19" s="1"/>
      <c r="I19" s="31"/>
      <c r="J19" s="3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66"/>
      <c r="X19" s="66"/>
      <c r="Y19" s="31"/>
    </row>
    <row r="20" spans="1:25" ht="14" customHeight="1" x14ac:dyDescent="0.2">
      <c r="A20" s="45"/>
      <c r="B20" s="46"/>
      <c r="C20" s="21"/>
      <c r="D20" s="11"/>
      <c r="E20" s="4" t="s">
        <v>7</v>
      </c>
      <c r="F20" s="5"/>
      <c r="G20" s="1"/>
      <c r="H20" s="1"/>
      <c r="I20" s="4" t="s">
        <v>10</v>
      </c>
      <c r="J20" s="5"/>
      <c r="K20" s="1"/>
      <c r="L20" s="1"/>
      <c r="M20" s="4" t="s">
        <v>15</v>
      </c>
      <c r="N20" s="5"/>
      <c r="O20" s="1"/>
      <c r="P20" s="1"/>
      <c r="Q20" s="4" t="s">
        <v>16</v>
      </c>
      <c r="R20" s="5"/>
      <c r="S20" s="45"/>
      <c r="T20" s="45"/>
      <c r="U20" s="4" t="s">
        <v>59</v>
      </c>
      <c r="V20" s="5"/>
    </row>
    <row r="21" spans="1:25" ht="14" customHeight="1" x14ac:dyDescent="0.2">
      <c r="A21" s="1"/>
      <c r="B21" s="1"/>
      <c r="C21" s="1"/>
      <c r="D21" s="53"/>
      <c r="E21" s="54">
        <f>E15</f>
        <v>132.35600000000122</v>
      </c>
      <c r="F21" s="10">
        <f>F15</f>
        <v>132.35600000000122</v>
      </c>
      <c r="G21" s="41"/>
      <c r="H21" s="37"/>
      <c r="I21" s="9">
        <f>E21+E24+E27</f>
        <v>1152.3560000000011</v>
      </c>
      <c r="J21" s="10">
        <f>F21+F24+F27</f>
        <v>1152.3560000000011</v>
      </c>
      <c r="K21" s="41"/>
      <c r="L21" s="37"/>
      <c r="M21" s="9">
        <f>I21-I24-I27+I30+I33</f>
        <v>97.356000000001131</v>
      </c>
      <c r="N21" s="10">
        <f>J21-J24-J27+J30+J33</f>
        <v>97.356000000001131</v>
      </c>
      <c r="O21" s="41"/>
      <c r="P21" s="37"/>
      <c r="Q21" s="9">
        <f>M21-M24+M27</f>
        <v>332.35600000000113</v>
      </c>
      <c r="R21" s="10">
        <f>N21-N24+N27</f>
        <v>332.35600000000113</v>
      </c>
      <c r="S21" s="44"/>
      <c r="T21" s="37"/>
      <c r="U21" s="9">
        <f>Q21+Q24</f>
        <v>332.35600000000113</v>
      </c>
      <c r="V21" s="10">
        <f>R21+R24</f>
        <v>332.35600000000113</v>
      </c>
    </row>
    <row r="22" spans="1:25" ht="14" customHeight="1" x14ac:dyDescent="0.15">
      <c r="A22" s="1"/>
      <c r="B22" s="1"/>
      <c r="C22" s="1"/>
      <c r="D22" s="22"/>
      <c r="E22" s="1"/>
      <c r="F22" s="1"/>
      <c r="G22" s="58"/>
      <c r="H22" s="1"/>
      <c r="I22" s="2"/>
      <c r="J22" s="80">
        <f>(J21-I21)/ABS(I21)*100</f>
        <v>0</v>
      </c>
      <c r="K22" s="84" t="s">
        <v>29</v>
      </c>
      <c r="L22" s="1"/>
      <c r="M22" s="1"/>
      <c r="N22" s="80">
        <f>(N21-M21)/ABS(M21)*100</f>
        <v>0</v>
      </c>
      <c r="O22" s="84" t="s">
        <v>29</v>
      </c>
      <c r="P22" s="1"/>
      <c r="Q22" s="1"/>
      <c r="R22" s="80">
        <f>(R21-Q21)/ABS(Q21)*100</f>
        <v>0</v>
      </c>
      <c r="S22" s="84" t="s">
        <v>29</v>
      </c>
      <c r="T22" s="1"/>
      <c r="V22" s="80">
        <f>(V21-U21)/ABS(U21)*100</f>
        <v>0</v>
      </c>
      <c r="W22" s="87" t="s">
        <v>29</v>
      </c>
    </row>
    <row r="23" spans="1:25" ht="14" customHeight="1" x14ac:dyDescent="0.15">
      <c r="A23" s="1"/>
      <c r="B23" s="1"/>
      <c r="C23" s="1"/>
      <c r="D23" s="1"/>
      <c r="E23" s="55" t="s">
        <v>8</v>
      </c>
      <c r="F23" s="5"/>
      <c r="G23" s="60"/>
      <c r="H23" s="6"/>
      <c r="I23" s="61" t="s">
        <v>11</v>
      </c>
      <c r="J23" s="5"/>
      <c r="K23" s="40"/>
      <c r="L23" s="1"/>
      <c r="M23" s="61" t="s">
        <v>18</v>
      </c>
      <c r="N23" s="5"/>
      <c r="O23" s="65"/>
      <c r="P23" s="1"/>
      <c r="Q23" s="61" t="s">
        <v>17</v>
      </c>
      <c r="R23" s="5"/>
      <c r="S23" s="58"/>
      <c r="T23" s="1"/>
    </row>
    <row r="24" spans="1:25" ht="14" customHeight="1" x14ac:dyDescent="0.2">
      <c r="A24" s="1"/>
      <c r="B24" s="1"/>
      <c r="C24" s="1"/>
      <c r="D24" s="1"/>
      <c r="E24" s="54">
        <v>955</v>
      </c>
      <c r="F24" s="10">
        <f>E24</f>
        <v>955</v>
      </c>
      <c r="G24" s="56"/>
      <c r="H24" s="56"/>
      <c r="I24" s="52">
        <v>1125</v>
      </c>
      <c r="J24" s="10">
        <f>(I24+(R10-Q10)*(I24/Q10))+(R10/365*J25)</f>
        <v>1125</v>
      </c>
      <c r="K24" s="63"/>
      <c r="L24" s="1"/>
      <c r="M24" s="54">
        <v>740</v>
      </c>
      <c r="N24" s="10">
        <f>M24*(1+N25/100)</f>
        <v>740</v>
      </c>
      <c r="O24" s="41"/>
      <c r="P24" s="1"/>
      <c r="Q24" s="54">
        <v>0</v>
      </c>
      <c r="R24" s="10">
        <f>Q24*(1+R25/100)</f>
        <v>0</v>
      </c>
      <c r="S24" s="67"/>
      <c r="T24" s="1"/>
    </row>
    <row r="25" spans="1:25" ht="15" customHeight="1" x14ac:dyDescent="0.2">
      <c r="A25" s="1"/>
      <c r="B25" s="1"/>
      <c r="C25" s="1"/>
      <c r="D25" s="1"/>
      <c r="E25" s="2"/>
      <c r="F25" s="2"/>
      <c r="G25" s="56"/>
      <c r="H25" s="75" t="s">
        <v>28</v>
      </c>
      <c r="I25" s="77">
        <f>I24*365/Q10</f>
        <v>11.112990527740189</v>
      </c>
      <c r="J25" s="81">
        <v>0</v>
      </c>
      <c r="K25" s="82" t="s">
        <v>30</v>
      </c>
      <c r="L25" s="90"/>
      <c r="M25" s="15"/>
      <c r="N25" s="79">
        <v>0</v>
      </c>
      <c r="O25" s="89" t="s">
        <v>29</v>
      </c>
      <c r="P25" s="38"/>
      <c r="Q25" s="15"/>
      <c r="R25" s="79">
        <v>0</v>
      </c>
      <c r="S25" s="78" t="s">
        <v>29</v>
      </c>
      <c r="T25" s="1"/>
    </row>
    <row r="26" spans="1:25" ht="14" customHeight="1" x14ac:dyDescent="0.15">
      <c r="A26" s="1"/>
      <c r="B26" s="1"/>
      <c r="C26" s="1"/>
      <c r="D26" s="1"/>
      <c r="E26" s="55" t="s">
        <v>9</v>
      </c>
      <c r="F26" s="5"/>
      <c r="G26" s="59"/>
      <c r="H26" s="22"/>
      <c r="I26" s="61" t="s">
        <v>12</v>
      </c>
      <c r="J26" s="5"/>
      <c r="K26" s="40"/>
      <c r="L26" s="85"/>
      <c r="M26" s="61" t="s">
        <v>19</v>
      </c>
      <c r="N26" s="5"/>
      <c r="O26" s="40"/>
      <c r="P26" s="1"/>
      <c r="Q26" s="1"/>
      <c r="R26" s="1"/>
      <c r="S26" s="1"/>
      <c r="T26" s="1"/>
    </row>
    <row r="27" spans="1:25" ht="14" customHeight="1" x14ac:dyDescent="0.2">
      <c r="A27" s="1"/>
      <c r="B27" s="1"/>
      <c r="C27" s="1"/>
      <c r="D27" s="1"/>
      <c r="E27" s="9">
        <v>65</v>
      </c>
      <c r="F27" s="10">
        <f>E27</f>
        <v>65</v>
      </c>
      <c r="G27" s="57"/>
      <c r="H27" s="22"/>
      <c r="I27" s="54">
        <v>950</v>
      </c>
      <c r="J27" s="10">
        <f>(I27+(R5-Q5)*(I27/Q5))+(R5/365*J28)</f>
        <v>950</v>
      </c>
      <c r="K27" s="56"/>
      <c r="L27" s="85"/>
      <c r="M27" s="54">
        <v>975</v>
      </c>
      <c r="N27" s="10">
        <f>M27*(1+N28/100)</f>
        <v>975</v>
      </c>
      <c r="O27" s="1"/>
      <c r="P27" s="1"/>
      <c r="Q27" s="1"/>
      <c r="R27" s="1"/>
      <c r="S27" s="1"/>
      <c r="T27" s="1"/>
    </row>
    <row r="28" spans="1:25" ht="14" customHeight="1" x14ac:dyDescent="0.2">
      <c r="A28" s="1"/>
      <c r="B28" s="1"/>
      <c r="C28" s="1"/>
      <c r="D28" s="1"/>
      <c r="E28" s="15"/>
      <c r="F28" s="15"/>
      <c r="G28" s="45"/>
      <c r="H28" s="75" t="s">
        <v>26</v>
      </c>
      <c r="I28" s="77">
        <f>I27*365/Q5</f>
        <v>7.4857926455946187</v>
      </c>
      <c r="J28" s="81">
        <v>0</v>
      </c>
      <c r="K28" s="82" t="s">
        <v>30</v>
      </c>
      <c r="L28" s="90"/>
      <c r="M28" s="15"/>
      <c r="N28" s="79">
        <v>0</v>
      </c>
      <c r="O28" s="78" t="s">
        <v>29</v>
      </c>
      <c r="P28" s="1"/>
      <c r="R28" s="1"/>
      <c r="S28" s="1"/>
      <c r="T28" s="1"/>
    </row>
    <row r="29" spans="1:25" ht="14" customHeight="1" x14ac:dyDescent="0.15">
      <c r="A29" s="1"/>
      <c r="B29" s="1"/>
      <c r="C29" s="1"/>
      <c r="D29" s="1"/>
      <c r="E29" s="1"/>
      <c r="F29" s="1"/>
      <c r="G29" s="45"/>
      <c r="H29" s="22"/>
      <c r="I29" s="61" t="s">
        <v>13</v>
      </c>
      <c r="J29" s="62"/>
      <c r="K29" s="39"/>
      <c r="L29" s="86"/>
      <c r="O29" s="1"/>
      <c r="P29" s="1"/>
      <c r="Q29" s="1"/>
      <c r="R29" s="1"/>
      <c r="S29" s="1"/>
      <c r="T29" s="1"/>
    </row>
    <row r="30" spans="1:25" ht="14" customHeight="1" x14ac:dyDescent="0.2">
      <c r="A30" s="1"/>
      <c r="B30" s="1"/>
      <c r="C30" s="1"/>
      <c r="D30" s="1"/>
      <c r="E30" s="1"/>
      <c r="F30" s="1"/>
      <c r="G30" s="22"/>
      <c r="H30" s="6"/>
      <c r="I30" s="9">
        <v>870</v>
      </c>
      <c r="J30" s="10">
        <f>(I30+(R10-Q10)*(I30/Q10))+(R10/365*J31)</f>
        <v>870</v>
      </c>
      <c r="K30" s="64"/>
      <c r="L30" s="86"/>
      <c r="M30" s="28"/>
      <c r="N30" s="28"/>
      <c r="O30" s="1"/>
      <c r="P30" s="1"/>
      <c r="R30" s="1"/>
      <c r="S30" s="1"/>
      <c r="T30" s="1"/>
    </row>
    <row r="31" spans="1:25" ht="14" customHeight="1" x14ac:dyDescent="0.15">
      <c r="A31" s="1"/>
      <c r="B31" s="1"/>
      <c r="C31" s="1"/>
      <c r="D31" s="1"/>
      <c r="E31" s="1"/>
      <c r="F31" s="1"/>
      <c r="G31" s="22"/>
      <c r="H31" s="76" t="s">
        <v>27</v>
      </c>
      <c r="I31" s="77">
        <f>I30*365/Q10</f>
        <v>8.5940460081190793</v>
      </c>
      <c r="J31" s="81">
        <v>0</v>
      </c>
      <c r="K31" s="82" t="s">
        <v>30</v>
      </c>
      <c r="L31" s="91"/>
      <c r="M31" s="51"/>
      <c r="N31" s="48"/>
      <c r="O31" s="1"/>
      <c r="P31" s="1"/>
      <c r="Q31" s="1"/>
      <c r="R31" s="1"/>
      <c r="S31" s="1"/>
      <c r="T31" s="1"/>
    </row>
    <row r="32" spans="1:25" ht="14" customHeight="1" x14ac:dyDescent="0.2">
      <c r="A32" s="1"/>
      <c r="B32" s="1"/>
      <c r="C32" s="1"/>
      <c r="D32" s="1"/>
      <c r="E32" s="1"/>
      <c r="F32" s="1"/>
      <c r="G32" s="22"/>
      <c r="H32" s="1"/>
      <c r="I32" s="61" t="s">
        <v>14</v>
      </c>
      <c r="J32" s="5"/>
      <c r="K32" s="65"/>
      <c r="L32" s="85"/>
      <c r="M32" s="28"/>
      <c r="N32" s="28"/>
      <c r="O32" s="1"/>
      <c r="P32" s="1"/>
      <c r="R32" s="1"/>
      <c r="S32" s="1"/>
      <c r="T32" s="1"/>
    </row>
    <row r="33" spans="9:12" ht="14" customHeight="1" x14ac:dyDescent="0.2">
      <c r="I33" s="9">
        <v>150</v>
      </c>
      <c r="J33" s="10">
        <f>I33*(1+J34/100)</f>
        <v>150</v>
      </c>
      <c r="L33" s="87"/>
    </row>
    <row r="34" spans="9:12" ht="14" customHeight="1" x14ac:dyDescent="0.15">
      <c r="J34" s="81">
        <v>0</v>
      </c>
      <c r="K34" s="82" t="s">
        <v>29</v>
      </c>
      <c r="L34" s="88"/>
    </row>
  </sheetData>
  <pageMargins left="0" right="0" top="0" bottom="0" header="0" footer="0"/>
  <pageSetup scale="83" orientation="landscape"/>
  <headerFooter>
    <oddFooter>&amp;"Helvetica,Regular"&amp;11&amp;P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CA</vt:lpstr>
      <vt:lpstr>Treiberbaum DE</vt:lpstr>
      <vt:lpstr>Driver Tree EN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Office-Anwender</cp:lastModifiedBy>
  <dcterms:created xsi:type="dcterms:W3CDTF">2013-11-08T16:03:25Z</dcterms:created>
  <dcterms:modified xsi:type="dcterms:W3CDTF">2020-03-24T08:26:47Z</dcterms:modified>
</cp:coreProperties>
</file>